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calcPr calcId="162913"/>
</workbook>
</file>

<file path=xl/calcChain.xml><?xml version="1.0" encoding="utf-8"?>
<calcChain xmlns="http://schemas.openxmlformats.org/spreadsheetml/2006/main">
  <c r="C20" i="1" l="1"/>
  <c r="C25" i="1"/>
  <c r="C6" i="1"/>
  <c r="B20" i="1"/>
  <c r="B6" i="1"/>
  <c r="E24" i="1" l="1"/>
  <c r="E23" i="1"/>
  <c r="E21" i="1"/>
  <c r="D24" i="1"/>
  <c r="C3" i="3"/>
  <c r="B25" i="1"/>
  <c r="C37" i="1"/>
  <c r="B37"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<sst xmlns="http://schemas.openxmlformats.org/spreadsheetml/2006/main" count="127" uniqueCount="92">
  <si>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</si>
  <si>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</si>
  <si>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</si>
  <si>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</si>
  <si>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</si>
  <si>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</si>
  <si>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</si>
  <si>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</si>
  <si>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</si>
  <si>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</si>
  <si>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</si>
  <si>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</si>
  <si>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</si>
  <si>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</si>
  <si>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</si>
  <si>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</si>
  <si>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</si>
  <si>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</si>
  <si>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</si>
  <si>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</si>
  <si>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</si>
  <si>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</si>
  <si>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</si>
  <si>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</si>
  <si>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</si>
  <si>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</si>
  <si>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</si>
  <si>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</si>
  <si>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</si>
  <si>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</si>
  <si>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</si>
  <si>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</si>
  <si>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</si>
  <si>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</si>
  <si>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</si>
  <si>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</si>
  <si>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</si>
  <si>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</si>
  <si>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</si>
  <si>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</si>
  <si>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</si>
  <si>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</si>
  <si>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</si>
  <si>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</si>
  <si>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</si>
  <si>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</si>
  <si>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</si>
  <si>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</si>
  <si>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</si>
  <si>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</si>
  <si>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</si>
  <si>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</si>
  <si>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</si>
  <si>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</si>
  <si>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</si>
  <si>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</si>
  <si>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</si>
  <si>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</si>
  <si>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</si>
  <si>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</si>
  <si>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</si>
  <si>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</si>
  <si>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</si>
  <si>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</si>
  <si>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</si>
  <si>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</si>
  <si>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</si>
  <si>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</si>
  <si>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4/17/2017</t>
  </si>
  <si>
    <t>4/16/2018</t>
  </si>
  <si>
    <t>Summer I 2018</t>
  </si>
  <si>
    <t>Office of Institutional Research and Decision Support 4/16/2018</t>
  </si>
  <si>
    <t>IU Online</t>
  </si>
  <si>
    <t xml:space="preserve">+3 ug; -283 grad/prof; +2 non-degree </t>
  </si>
  <si>
    <t>+8 ug; -14 grad; +0 non-degree</t>
  </si>
  <si>
    <t>+26 ug; +31 grad</t>
  </si>
  <si>
    <t>+10 non-degree</t>
  </si>
  <si>
    <t>+2 ug; +62 grad/prof</t>
  </si>
  <si>
    <t>-25 ug; -1 grad</t>
  </si>
  <si>
    <t>+0 ug; +8 grad; -4 non-degree</t>
  </si>
  <si>
    <t>-69 ug; -3 grad; -6 non-degree</t>
  </si>
  <si>
    <t>-25 grad/prof</t>
  </si>
  <si>
    <t>-16 ug; +6 grad; -2 non-degree</t>
  </si>
  <si>
    <t>-43 ug; -674 grad/prof</t>
  </si>
  <si>
    <t>-26 ug; +30 grad/prof; +8 non-degree</t>
  </si>
  <si>
    <t>+4 ug; +11 grad</t>
  </si>
  <si>
    <t>-47 ug; +6 grad</t>
  </si>
  <si>
    <t>-31 ug; +29 grad</t>
  </si>
  <si>
    <t>-20 ug; +5 grad</t>
  </si>
  <si>
    <t>-38 ug; +1 grad; +13 non-degree</t>
  </si>
  <si>
    <t>+0 ug; +75 grad</t>
  </si>
  <si>
    <t>+3 ug; -6 high school; +21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</si>
</sst>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diagonal/>
    </border>
  </borders>
  <cellStyleXfs count="3">
    <xf numFmtId="0" fontId="0" fillId="0" borderId="0"/>
    <xf numFmtId="0" fontId="12" fillId="0" borderId="0"/>
    <xf numFmtId="0" fontId="13" fillId="0" borderId="0"/>
  </cellStyleXfs>
  <cellXfs count="20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9" fillId="5" borderId="35" xfId="0" applyFont="1" applyFill="1" applyBorder="1"/>
    <xf numFmtId="3" fontId="19" fillId="5" borderId="36"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5" borderId="33" xfId="0" applyNumberFormat="1" applyFont="1" applyFill="1" applyBorder="1" applyAlignment="1">
      <alignment horizontal="center" vertical="center" wrapText="1"/>
    </xf>
    <xf numFmtId="164" fontId="28" fillId="5" borderId="34"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0" fontId="16" fillId="0" borderId="37" xfId="0" applyFont="1" applyBorder="1"/>
    <xf numFmtId="1" fontId="0" fillId="0" borderId="38" xfId="0" applyNumberFormat="1" applyBorder="1" applyAlignment="1">
      <alignment horizontal="center"/>
    </xf>
    <xf numFmtId="166" fontId="33" fillId="0" borderId="9" xfId="0" applyNumberFormat="1" applyFont="1" applyFill="1" applyBorder="1" applyAlignment="1">
      <alignment horizontal="center" vertical="center" wrapText="1" readingOrder="1"/>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49" fontId="5" fillId="0" borderId="30" xfId="0" applyNumberFormat="1" applyFont="1" applyFill="1" applyBorder="1" applyAlignment="1">
      <alignment horizontal="left" vertical="center" wrapText="1"/>
    </xf>
    <xf numFmtId="3" fontId="28" fillId="2" borderId="14" xfId="0" applyNumberFormat="1" applyFont="1" applyFill="1" applyBorder="1" applyAlignment="1">
      <alignment horizontal="center" wrapText="1"/>
    </xf>
    <xf numFmtId="164" fontId="28" fillId="2" borderId="15" xfId="0" applyNumberFormat="1" applyFont="1" applyFill="1" applyBorder="1" applyAlignment="1">
      <alignment horizontal="center" wrapText="1"/>
    </xf>
    <xf numFmtId="3" fontId="32" fillId="2" borderId="3"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5" sqref="L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70</v>
      </c>
      <c r="B1" s="167" t="s">
        <v>37</v>
      </c>
      <c r="C1" s="168"/>
      <c r="D1" s="168"/>
      <c r="E1" s="6"/>
      <c r="F1" s="14"/>
      <c r="G1" s="179">
        <v>43206</v>
      </c>
      <c r="H1" s="180"/>
      <c r="I1" s="180"/>
      <c r="J1" s="180"/>
      <c r="K1" s="180"/>
      <c r="L1" s="180"/>
    </row>
    <row r="2" spans="1:12" s="3" customFormat="1" ht="16.5" customHeight="1" thickBot="1" x14ac:dyDescent="0.3">
      <c r="A2" s="169" t="s">
        <v>4</v>
      </c>
      <c r="B2" s="170"/>
      <c r="C2" s="170"/>
      <c r="D2" s="71"/>
      <c r="E2" s="71"/>
      <c r="F2" s="15"/>
      <c r="G2" s="171" t="s">
        <v>5</v>
      </c>
      <c r="H2" s="170"/>
      <c r="I2" s="170"/>
      <c r="J2" s="170"/>
      <c r="K2" s="83"/>
      <c r="L2" s="84"/>
    </row>
    <row r="3" spans="1:12" s="1" customFormat="1" ht="15.75" thickBot="1" x14ac:dyDescent="0.3">
      <c r="A3" s="65" t="s">
        <v>2</v>
      </c>
      <c r="B3" s="66" t="s">
        <v>68</v>
      </c>
      <c r="C3" s="66" t="s">
        <v>69</v>
      </c>
      <c r="D3" s="70" t="s">
        <v>0</v>
      </c>
      <c r="E3" s="68" t="s">
        <v>1</v>
      </c>
      <c r="F3" s="57"/>
      <c r="G3" s="65" t="s">
        <v>2</v>
      </c>
      <c r="H3" s="66" t="s">
        <v>68</v>
      </c>
      <c r="I3" s="66" t="s">
        <v>69</v>
      </c>
      <c r="J3" s="67" t="s">
        <v>0</v>
      </c>
      <c r="K3" s="68" t="s">
        <v>1</v>
      </c>
      <c r="L3" s="22" t="s">
        <v>42</v>
      </c>
    </row>
    <row r="4" spans="1:12" ht="15" x14ac:dyDescent="0.25">
      <c r="A4" s="69" t="s">
        <v>23</v>
      </c>
      <c r="B4" s="72">
        <v>1576</v>
      </c>
      <c r="C4" s="72">
        <v>363</v>
      </c>
      <c r="D4" s="144">
        <f t="shared" ref="D4:D25" si="0">C4-B4</f>
        <v>-1213</v>
      </c>
      <c r="E4" s="92">
        <f t="shared" ref="E4:E25" si="1">D4/B4</f>
        <v>-0.76967005076142136</v>
      </c>
      <c r="F4" s="25"/>
      <c r="G4" s="64" t="s">
        <v>23</v>
      </c>
      <c r="H4" s="62">
        <v>416</v>
      </c>
      <c r="I4" s="62">
        <v>138</v>
      </c>
      <c r="J4" s="155">
        <f>I4-H4</f>
        <v>-278</v>
      </c>
      <c r="K4" s="156">
        <f>J4/H4</f>
        <v>-0.66826923076923073</v>
      </c>
      <c r="L4" s="95" t="s">
        <v>73</v>
      </c>
    </row>
    <row r="5" spans="1:12" ht="15" x14ac:dyDescent="0.25">
      <c r="A5" s="26" t="s">
        <v>24</v>
      </c>
      <c r="B5" s="72">
        <v>907</v>
      </c>
      <c r="C5" s="72">
        <v>834</v>
      </c>
      <c r="D5" s="91">
        <f t="shared" si="0"/>
        <v>-73</v>
      </c>
      <c r="E5" s="93">
        <f t="shared" si="1"/>
        <v>-8.0485115766262397E-2</v>
      </c>
      <c r="F5" s="25"/>
      <c r="G5" s="18" t="s">
        <v>24</v>
      </c>
      <c r="H5" s="62">
        <v>246</v>
      </c>
      <c r="I5" s="62">
        <v>240</v>
      </c>
      <c r="J5" s="85">
        <f t="shared" ref="J5:J27" si="2">I5-H5</f>
        <v>-6</v>
      </c>
      <c r="K5" s="88">
        <f t="shared" ref="K5:K27" si="3">J5/H5</f>
        <v>-2.4390243902439025E-2</v>
      </c>
      <c r="L5" s="95" t="s">
        <v>74</v>
      </c>
    </row>
    <row r="6" spans="1:12" ht="15" x14ac:dyDescent="0.25">
      <c r="A6" s="26" t="s">
        <v>29</v>
      </c>
      <c r="B6" s="72">
        <f>306+2265</f>
        <v>2571</v>
      </c>
      <c r="C6" s="72">
        <f>414+2276</f>
        <v>2690</v>
      </c>
      <c r="D6" s="87">
        <f t="shared" si="0"/>
        <v>119</v>
      </c>
      <c r="E6" s="90">
        <f t="shared" si="1"/>
        <v>4.6285492026448855E-2</v>
      </c>
      <c r="F6" s="25"/>
      <c r="G6" s="18" t="s">
        <v>29</v>
      </c>
      <c r="H6" s="62">
        <v>615</v>
      </c>
      <c r="I6" s="62">
        <v>672</v>
      </c>
      <c r="J6" s="86">
        <f t="shared" si="2"/>
        <v>57</v>
      </c>
      <c r="K6" s="89">
        <f t="shared" si="3"/>
        <v>9.2682926829268292E-2</v>
      </c>
      <c r="L6" s="96" t="s">
        <v>75</v>
      </c>
    </row>
    <row r="7" spans="1:12" ht="15.75" customHeight="1" x14ac:dyDescent="0.25">
      <c r="A7" s="26" t="s">
        <v>28</v>
      </c>
      <c r="B7" s="72">
        <v>2711.5</v>
      </c>
      <c r="C7" s="72">
        <v>2474.5</v>
      </c>
      <c r="D7" s="91">
        <f t="shared" si="0"/>
        <v>-237</v>
      </c>
      <c r="E7" s="93">
        <f t="shared" si="1"/>
        <v>-8.7405495113405868E-2</v>
      </c>
      <c r="F7" s="25"/>
      <c r="G7" s="18" t="s">
        <v>28</v>
      </c>
      <c r="H7" s="62">
        <v>361</v>
      </c>
      <c r="I7" s="62">
        <v>425</v>
      </c>
      <c r="J7" s="86">
        <f t="shared" si="2"/>
        <v>64</v>
      </c>
      <c r="K7" s="89">
        <f t="shared" si="3"/>
        <v>0.17728531855955679</v>
      </c>
      <c r="L7" s="96" t="s">
        <v>77</v>
      </c>
    </row>
    <row r="8" spans="1:12" ht="15" x14ac:dyDescent="0.25">
      <c r="A8" s="26" t="s">
        <v>41</v>
      </c>
      <c r="B8" s="72">
        <v>495</v>
      </c>
      <c r="C8" s="72">
        <v>339</v>
      </c>
      <c r="D8" s="91">
        <f t="shared" si="0"/>
        <v>-156</v>
      </c>
      <c r="E8" s="93">
        <f t="shared" si="1"/>
        <v>-0.31515151515151513</v>
      </c>
      <c r="F8" s="25"/>
      <c r="G8" s="18" t="s">
        <v>41</v>
      </c>
      <c r="H8" s="62">
        <v>128</v>
      </c>
      <c r="I8" s="62">
        <v>102</v>
      </c>
      <c r="J8" s="85">
        <f t="shared" si="2"/>
        <v>-26</v>
      </c>
      <c r="K8" s="88">
        <f t="shared" si="3"/>
        <v>-0.203125</v>
      </c>
      <c r="L8" s="96" t="s">
        <v>78</v>
      </c>
    </row>
    <row r="9" spans="1:12" ht="15" x14ac:dyDescent="0.25">
      <c r="A9" s="26" t="s">
        <v>53</v>
      </c>
      <c r="B9" s="72">
        <v>1514</v>
      </c>
      <c r="C9" s="72">
        <v>1515</v>
      </c>
      <c r="D9" s="87">
        <f t="shared" si="0"/>
        <v>1</v>
      </c>
      <c r="E9" s="90">
        <f t="shared" si="1"/>
        <v>6.6050198150594452E-4</v>
      </c>
      <c r="F9" s="25"/>
      <c r="G9" s="26" t="s">
        <v>53</v>
      </c>
      <c r="H9" s="62">
        <v>324</v>
      </c>
      <c r="I9" s="62">
        <v>328</v>
      </c>
      <c r="J9" s="86">
        <f t="shared" si="2"/>
        <v>4</v>
      </c>
      <c r="K9" s="89">
        <f t="shared" si="3"/>
        <v>1.2345679012345678E-2</v>
      </c>
      <c r="L9" s="96" t="s">
        <v>79</v>
      </c>
    </row>
    <row r="10" spans="1:12" ht="15" x14ac:dyDescent="0.25">
      <c r="A10" s="26" t="s">
        <v>48</v>
      </c>
      <c r="B10" s="72">
        <v>2779.5</v>
      </c>
      <c r="C10" s="72">
        <v>2610</v>
      </c>
      <c r="D10" s="91">
        <f t="shared" si="0"/>
        <v>-169.5</v>
      </c>
      <c r="E10" s="93">
        <f t="shared" si="1"/>
        <v>-6.0982191041554237E-2</v>
      </c>
      <c r="F10" s="25"/>
      <c r="G10" s="18" t="s">
        <v>48</v>
      </c>
      <c r="H10" s="62">
        <v>610</v>
      </c>
      <c r="I10" s="62">
        <v>532</v>
      </c>
      <c r="J10" s="85">
        <f t="shared" si="2"/>
        <v>-78</v>
      </c>
      <c r="K10" s="88">
        <f t="shared" si="3"/>
        <v>-0.12786885245901639</v>
      </c>
      <c r="L10" s="96" t="s">
        <v>80</v>
      </c>
    </row>
    <row r="11" spans="1:12" ht="14.25" customHeight="1" x14ac:dyDescent="0.25">
      <c r="A11" s="26" t="s">
        <v>38</v>
      </c>
      <c r="B11" s="72">
        <v>1469</v>
      </c>
      <c r="C11" s="72">
        <v>1503</v>
      </c>
      <c r="D11" s="87">
        <f t="shared" si="0"/>
        <v>34</v>
      </c>
      <c r="E11" s="90">
        <f t="shared" si="1"/>
        <v>2.3144996596324029E-2</v>
      </c>
      <c r="F11" s="25"/>
      <c r="G11" s="18" t="s">
        <v>38</v>
      </c>
      <c r="H11" s="62">
        <v>354</v>
      </c>
      <c r="I11" s="62">
        <v>329</v>
      </c>
      <c r="J11" s="85">
        <f t="shared" si="2"/>
        <v>-25</v>
      </c>
      <c r="K11" s="88">
        <f t="shared" si="3"/>
        <v>-7.0621468926553674E-2</v>
      </c>
      <c r="L11" s="96" t="s">
        <v>81</v>
      </c>
    </row>
    <row r="12" spans="1:12" ht="15" x14ac:dyDescent="0.25">
      <c r="A12" s="26" t="s">
        <v>54</v>
      </c>
      <c r="B12" s="72">
        <v>4026</v>
      </c>
      <c r="C12" s="72">
        <v>4394</v>
      </c>
      <c r="D12" s="87">
        <f t="shared" si="0"/>
        <v>368</v>
      </c>
      <c r="E12" s="90">
        <f t="shared" si="1"/>
        <v>9.1405861897665183E-2</v>
      </c>
      <c r="F12" s="25"/>
      <c r="G12" s="18" t="s">
        <v>54</v>
      </c>
      <c r="H12" s="62">
        <v>467</v>
      </c>
      <c r="I12" s="62">
        <v>455</v>
      </c>
      <c r="J12" s="85">
        <f t="shared" si="2"/>
        <v>-12</v>
      </c>
      <c r="K12" s="88">
        <f t="shared" si="3"/>
        <v>-2.569593147751606E-2</v>
      </c>
      <c r="L12" s="96" t="s">
        <v>82</v>
      </c>
    </row>
    <row r="13" spans="1:12" ht="15" customHeight="1" x14ac:dyDescent="0.25">
      <c r="A13" s="26" t="s">
        <v>44</v>
      </c>
      <c r="B13" s="72">
        <v>9202</v>
      </c>
      <c r="C13" s="72">
        <v>1344</v>
      </c>
      <c r="D13" s="91">
        <f t="shared" si="0"/>
        <v>-7858</v>
      </c>
      <c r="E13" s="93">
        <f t="shared" si="1"/>
        <v>-0.85394479460986739</v>
      </c>
      <c r="F13" s="25"/>
      <c r="G13" s="18" t="s">
        <v>44</v>
      </c>
      <c r="H13" s="62">
        <v>870</v>
      </c>
      <c r="I13" s="62">
        <v>153</v>
      </c>
      <c r="J13" s="85">
        <f t="shared" si="2"/>
        <v>-717</v>
      </c>
      <c r="K13" s="88">
        <f t="shared" si="3"/>
        <v>-0.82413793103448274</v>
      </c>
      <c r="L13" s="97" t="s">
        <v>83</v>
      </c>
    </row>
    <row r="14" spans="1:12" ht="14.25" customHeight="1" x14ac:dyDescent="0.25">
      <c r="A14" s="26" t="s">
        <v>25</v>
      </c>
      <c r="B14" s="72">
        <v>2179</v>
      </c>
      <c r="C14" s="72">
        <v>2390</v>
      </c>
      <c r="D14" s="87">
        <f t="shared" si="0"/>
        <v>211</v>
      </c>
      <c r="E14" s="90">
        <f t="shared" si="1"/>
        <v>9.6833409821018818E-2</v>
      </c>
      <c r="F14" s="25"/>
      <c r="G14" s="18" t="s">
        <v>25</v>
      </c>
      <c r="H14" s="62">
        <v>427</v>
      </c>
      <c r="I14" s="62">
        <v>439</v>
      </c>
      <c r="J14" s="86">
        <f t="shared" si="2"/>
        <v>12</v>
      </c>
      <c r="K14" s="89">
        <f t="shared" si="3"/>
        <v>2.8103044496487119E-2</v>
      </c>
      <c r="L14" s="97" t="s">
        <v>84</v>
      </c>
    </row>
    <row r="15" spans="1:12" ht="15" x14ac:dyDescent="0.25">
      <c r="A15" s="26" t="s">
        <v>46</v>
      </c>
      <c r="B15" s="72">
        <v>153</v>
      </c>
      <c r="C15" s="72">
        <v>186</v>
      </c>
      <c r="D15" s="87">
        <f t="shared" si="0"/>
        <v>33</v>
      </c>
      <c r="E15" s="90">
        <f t="shared" si="1"/>
        <v>0.21568627450980393</v>
      </c>
      <c r="F15" s="25"/>
      <c r="G15" s="27" t="s">
        <v>46</v>
      </c>
      <c r="H15" s="62">
        <v>42</v>
      </c>
      <c r="I15" s="62">
        <v>57</v>
      </c>
      <c r="J15" s="86">
        <f t="shared" si="2"/>
        <v>15</v>
      </c>
      <c r="K15" s="89">
        <f t="shared" si="3"/>
        <v>0.35714285714285715</v>
      </c>
      <c r="L15" s="96" t="s">
        <v>85</v>
      </c>
    </row>
    <row r="16" spans="1:12" ht="16.5" customHeight="1" x14ac:dyDescent="0.25">
      <c r="A16" s="26" t="s">
        <v>22</v>
      </c>
      <c r="B16" s="72">
        <v>2066</v>
      </c>
      <c r="C16" s="72">
        <v>1905</v>
      </c>
      <c r="D16" s="91">
        <f t="shared" si="0"/>
        <v>-161</v>
      </c>
      <c r="E16" s="93">
        <f t="shared" si="1"/>
        <v>-7.7928363988383348E-2</v>
      </c>
      <c r="F16" s="25"/>
      <c r="G16" s="18" t="s">
        <v>22</v>
      </c>
      <c r="H16" s="62">
        <v>384</v>
      </c>
      <c r="I16" s="62">
        <v>343</v>
      </c>
      <c r="J16" s="85">
        <f t="shared" si="2"/>
        <v>-41</v>
      </c>
      <c r="K16" s="88">
        <f t="shared" si="3"/>
        <v>-0.10677083333333333</v>
      </c>
      <c r="L16" s="96" t="s">
        <v>86</v>
      </c>
    </row>
    <row r="17" spans="1:12" ht="15" x14ac:dyDescent="0.25">
      <c r="A17" s="26" t="s">
        <v>3</v>
      </c>
      <c r="B17" s="72">
        <v>729</v>
      </c>
      <c r="C17" s="72">
        <v>726</v>
      </c>
      <c r="D17" s="91">
        <f t="shared" si="0"/>
        <v>-3</v>
      </c>
      <c r="E17" s="93">
        <f t="shared" si="1"/>
        <v>-4.11522633744856E-3</v>
      </c>
      <c r="F17" s="25"/>
      <c r="G17" s="18" t="s">
        <v>3</v>
      </c>
      <c r="H17" s="62">
        <v>217</v>
      </c>
      <c r="I17" s="62">
        <v>215</v>
      </c>
      <c r="J17" s="85">
        <f t="shared" si="2"/>
        <v>-2</v>
      </c>
      <c r="K17" s="88">
        <f t="shared" si="3"/>
        <v>-9.2165898617511521E-3</v>
      </c>
      <c r="L17" s="96" t="s">
        <v>87</v>
      </c>
    </row>
    <row r="18" spans="1:12" ht="15" x14ac:dyDescent="0.25">
      <c r="A18" s="18" t="s">
        <v>43</v>
      </c>
      <c r="B18" s="72">
        <v>768</v>
      </c>
      <c r="C18" s="72">
        <v>876</v>
      </c>
      <c r="D18" s="87">
        <f t="shared" si="0"/>
        <v>108</v>
      </c>
      <c r="E18" s="90">
        <f t="shared" si="1"/>
        <v>0.140625</v>
      </c>
      <c r="F18" s="25"/>
      <c r="G18" s="18" t="s">
        <v>43</v>
      </c>
      <c r="H18" s="62">
        <v>154</v>
      </c>
      <c r="I18" s="62">
        <v>139</v>
      </c>
      <c r="J18" s="85">
        <f t="shared" si="2"/>
        <v>-15</v>
      </c>
      <c r="K18" s="88">
        <f t="shared" si="3"/>
        <v>-9.7402597402597407E-2</v>
      </c>
      <c r="L18" s="96" t="s">
        <v>88</v>
      </c>
    </row>
    <row r="19" spans="1:12" ht="15.75" customHeight="1" x14ac:dyDescent="0.25">
      <c r="A19" s="26" t="s">
        <v>26</v>
      </c>
      <c r="B19" s="72">
        <v>5656</v>
      </c>
      <c r="C19" s="72">
        <v>5574</v>
      </c>
      <c r="D19" s="115">
        <f t="shared" si="0"/>
        <v>-82</v>
      </c>
      <c r="E19" s="116">
        <f t="shared" si="1"/>
        <v>-1.4497878359264497E-2</v>
      </c>
      <c r="F19" s="25"/>
      <c r="G19" s="18" t="s">
        <v>26</v>
      </c>
      <c r="H19" s="62">
        <v>594</v>
      </c>
      <c r="I19" s="62">
        <v>570</v>
      </c>
      <c r="J19" s="85">
        <f t="shared" si="2"/>
        <v>-24</v>
      </c>
      <c r="K19" s="88">
        <f t="shared" si="3"/>
        <v>-4.0404040404040407E-2</v>
      </c>
      <c r="L19" s="96" t="s">
        <v>89</v>
      </c>
    </row>
    <row r="20" spans="1:12" ht="15" x14ac:dyDescent="0.25">
      <c r="A20" s="26" t="s">
        <v>47</v>
      </c>
      <c r="B20" s="72">
        <f>2180+48</f>
        <v>2228</v>
      </c>
      <c r="C20" s="72">
        <f>2652+18</f>
        <v>2670</v>
      </c>
      <c r="D20" s="87">
        <f t="shared" si="0"/>
        <v>442</v>
      </c>
      <c r="E20" s="90">
        <f t="shared" si="1"/>
        <v>0.19838420107719928</v>
      </c>
      <c r="F20" s="25"/>
      <c r="G20" s="18" t="s">
        <v>47</v>
      </c>
      <c r="H20" s="62">
        <v>402</v>
      </c>
      <c r="I20" s="62">
        <v>477</v>
      </c>
      <c r="J20" s="86">
        <f t="shared" si="2"/>
        <v>75</v>
      </c>
      <c r="K20" s="89">
        <f t="shared" si="3"/>
        <v>0.18656716417910449</v>
      </c>
      <c r="L20" s="96" t="s">
        <v>90</v>
      </c>
    </row>
    <row r="21" spans="1:12" ht="15" customHeight="1" x14ac:dyDescent="0.25">
      <c r="A21" s="26" t="s">
        <v>51</v>
      </c>
      <c r="B21" s="72">
        <v>0</v>
      </c>
      <c r="C21" s="72">
        <v>1</v>
      </c>
      <c r="D21" s="87">
        <f>C21-B21</f>
        <v>1</v>
      </c>
      <c r="E21" s="90" t="str">
        <f>IF(B21=0,"n/a",D21/B21)</f>
        <v>n/a</v>
      </c>
      <c r="F21" s="25"/>
      <c r="G21" s="18" t="s">
        <v>56</v>
      </c>
      <c r="H21" s="62">
        <v>20</v>
      </c>
      <c r="I21" s="62">
        <v>30</v>
      </c>
      <c r="J21" s="87">
        <f t="shared" si="2"/>
        <v>10</v>
      </c>
      <c r="K21" s="90">
        <f t="shared" si="3"/>
        <v>0.5</v>
      </c>
      <c r="L21" s="98" t="s">
        <v>76</v>
      </c>
    </row>
    <row r="22" spans="1:12" ht="15" customHeight="1" x14ac:dyDescent="0.25">
      <c r="A22" s="26" t="s">
        <v>7</v>
      </c>
      <c r="B22" s="72">
        <v>24</v>
      </c>
      <c r="C22" s="72">
        <v>30</v>
      </c>
      <c r="D22" s="87">
        <f t="shared" si="0"/>
        <v>6</v>
      </c>
      <c r="E22" s="90">
        <f t="shared" si="1"/>
        <v>0.25</v>
      </c>
      <c r="F22" s="28"/>
      <c r="G22" s="18" t="s">
        <v>27</v>
      </c>
      <c r="H22" s="62">
        <v>1066</v>
      </c>
      <c r="I22" s="62">
        <v>1084</v>
      </c>
      <c r="J22" s="86">
        <f t="shared" si="2"/>
        <v>18</v>
      </c>
      <c r="K22" s="89">
        <f t="shared" si="3"/>
        <v>1.6885553470919325E-2</v>
      </c>
      <c r="L22" s="99" t="s">
        <v>91</v>
      </c>
    </row>
    <row r="23" spans="1:12" ht="15" customHeight="1" x14ac:dyDescent="0.25">
      <c r="A23" s="45" t="s">
        <v>27</v>
      </c>
      <c r="B23" s="72">
        <v>0</v>
      </c>
      <c r="C23" s="72">
        <v>0</v>
      </c>
      <c r="D23" s="145">
        <f>C23-B23</f>
        <v>0</v>
      </c>
      <c r="E23" s="146" t="str">
        <f t="shared" ref="E23:E24" si="4">IF(B23=0,"n/a",D23/B23)</f>
        <v>n/a</v>
      </c>
      <c r="F23" s="28"/>
      <c r="G23" s="18"/>
      <c r="H23" s="147"/>
      <c r="I23" s="147"/>
      <c r="J23" s="85"/>
      <c r="K23" s="88"/>
      <c r="L23" s="99"/>
    </row>
    <row r="24" spans="1:12" ht="17.25" customHeight="1" x14ac:dyDescent="0.25">
      <c r="A24" s="148" t="s">
        <v>72</v>
      </c>
      <c r="B24" s="149">
        <v>0</v>
      </c>
      <c r="C24" s="149">
        <v>9</v>
      </c>
      <c r="D24" s="87">
        <f t="shared" ref="D24" si="5">C24-B24</f>
        <v>9</v>
      </c>
      <c r="E24" s="146" t="str">
        <f t="shared" si="4"/>
        <v>n/a</v>
      </c>
      <c r="F24" s="29"/>
      <c r="G24" s="18"/>
      <c r="H24" s="40"/>
      <c r="I24" s="81"/>
      <c r="J24" s="38"/>
      <c r="K24" s="41"/>
      <c r="L24" s="82"/>
    </row>
    <row r="25" spans="1:12" ht="14.25" customHeight="1" x14ac:dyDescent="0.25">
      <c r="A25" s="46" t="s">
        <v>36</v>
      </c>
      <c r="B25" s="73">
        <f>SUM(B4:B24)</f>
        <v>41054</v>
      </c>
      <c r="C25" s="73">
        <f>SUM(C4:C24)</f>
        <v>32433.5</v>
      </c>
      <c r="D25" s="143">
        <f t="shared" si="0"/>
        <v>-8620.5</v>
      </c>
      <c r="E25" s="140">
        <f t="shared" si="1"/>
        <v>-0.20997953914356701</v>
      </c>
      <c r="F25" s="28"/>
      <c r="G25" s="42" t="s">
        <v>58</v>
      </c>
      <c r="H25" s="61">
        <f>SUM(H4:H24)</f>
        <v>7697</v>
      </c>
      <c r="I25" s="61">
        <f>SUM(I4:I24)</f>
        <v>6728</v>
      </c>
      <c r="J25" s="135">
        <f t="shared" si="2"/>
        <v>-969</v>
      </c>
      <c r="K25" s="136">
        <f t="shared" si="3"/>
        <v>-0.12589320514486163</v>
      </c>
      <c r="L25" s="21"/>
    </row>
    <row r="26" spans="1:12" ht="15" x14ac:dyDescent="0.25">
      <c r="A26" s="43" t="s">
        <v>17</v>
      </c>
      <c r="B26" s="56">
        <v>1697</v>
      </c>
      <c r="C26" s="56">
        <v>1348</v>
      </c>
      <c r="D26" s="131">
        <f t="shared" ref="D26:D27" si="6">C26-B26</f>
        <v>-349</v>
      </c>
      <c r="E26" s="132">
        <f t="shared" ref="E26:E27" si="7">D26/B26</f>
        <v>-0.20565704183853858</v>
      </c>
      <c r="F26" s="28"/>
      <c r="G26" s="43" t="s">
        <v>17</v>
      </c>
      <c r="H26" s="75">
        <v>409</v>
      </c>
      <c r="I26" s="75">
        <v>306</v>
      </c>
      <c r="J26" s="133">
        <f>I26-H26</f>
        <v>-103</v>
      </c>
      <c r="K26" s="134">
        <f>J26/H26</f>
        <v>-0.25183374083129584</v>
      </c>
      <c r="L26" s="39"/>
    </row>
    <row r="27" spans="1:12" ht="18" customHeight="1" thickBot="1" x14ac:dyDescent="0.3">
      <c r="A27" s="127" t="s">
        <v>52</v>
      </c>
      <c r="B27" s="128">
        <f>SUM(B25:B26)</f>
        <v>42751</v>
      </c>
      <c r="C27" s="128">
        <f>SUM(C25:C26)</f>
        <v>33781.5</v>
      </c>
      <c r="D27" s="141">
        <f t="shared" si="6"/>
        <v>-8969.5</v>
      </c>
      <c r="E27" s="142">
        <f t="shared" si="7"/>
        <v>-0.20980795770859162</v>
      </c>
      <c r="F27" s="30"/>
      <c r="G27" s="44" t="s">
        <v>52</v>
      </c>
      <c r="H27" s="74">
        <f>SUM(H25:H26)</f>
        <v>8106</v>
      </c>
      <c r="I27" s="74">
        <f>SUM(I25:I26)</f>
        <v>7034</v>
      </c>
      <c r="J27" s="137">
        <f t="shared" si="2"/>
        <v>-1072</v>
      </c>
      <c r="K27" s="138">
        <f t="shared" si="3"/>
        <v>-0.13224771773994573</v>
      </c>
      <c r="L27" s="175" t="s">
        <v>59</v>
      </c>
    </row>
    <row r="28" spans="1:12" ht="14.25" customHeight="1" thickTop="1" x14ac:dyDescent="0.2">
      <c r="A28" s="163"/>
      <c r="B28" s="164"/>
      <c r="C28" s="164"/>
      <c r="D28" s="164"/>
      <c r="E28" s="164"/>
      <c r="F28" s="31"/>
      <c r="G28" s="181"/>
      <c r="H28" s="182"/>
      <c r="I28" s="182"/>
      <c r="J28" s="182"/>
      <c r="K28" s="182"/>
      <c r="L28" s="176"/>
    </row>
    <row r="29" spans="1:12" s="13" customFormat="1" ht="13.5" customHeight="1" x14ac:dyDescent="0.2">
      <c r="A29" s="172" t="s">
        <v>12</v>
      </c>
      <c r="B29" s="173"/>
      <c r="C29" s="173"/>
      <c r="D29" s="173"/>
      <c r="E29" s="173"/>
      <c r="F29" s="17"/>
      <c r="G29" s="183"/>
      <c r="H29" s="183"/>
      <c r="I29" s="183"/>
      <c r="J29" s="183"/>
      <c r="K29" s="183"/>
      <c r="L29" s="176"/>
    </row>
    <row r="30" spans="1:12" ht="10.5" customHeight="1" thickBot="1" x14ac:dyDescent="0.25">
      <c r="A30" s="172"/>
      <c r="B30" s="174"/>
      <c r="C30" s="174"/>
      <c r="D30" s="174"/>
      <c r="E30" s="174"/>
      <c r="F30" s="17"/>
      <c r="G30" s="183"/>
      <c r="H30" s="183"/>
      <c r="I30" s="183"/>
      <c r="J30" s="183"/>
      <c r="K30" s="183"/>
      <c r="L30" s="176"/>
    </row>
    <row r="31" spans="1:12" s="13" customFormat="1" ht="13.5" customHeight="1" thickBot="1" x14ac:dyDescent="0.25">
      <c r="A31" s="94" t="s">
        <v>49</v>
      </c>
      <c r="B31" s="19">
        <v>2017</v>
      </c>
      <c r="C31" s="19">
        <v>2018</v>
      </c>
      <c r="D31" s="118" t="s">
        <v>0</v>
      </c>
      <c r="E31" s="119" t="s">
        <v>1</v>
      </c>
      <c r="F31" s="31"/>
      <c r="G31" s="77" t="s">
        <v>40</v>
      </c>
      <c r="H31" s="19">
        <v>2017</v>
      </c>
      <c r="I31" s="19">
        <v>2018</v>
      </c>
      <c r="J31" s="19" t="s">
        <v>0</v>
      </c>
      <c r="K31" s="20" t="s">
        <v>1</v>
      </c>
      <c r="L31" s="194" t="s">
        <v>57</v>
      </c>
    </row>
    <row r="32" spans="1:12" ht="17.25" customHeight="1" x14ac:dyDescent="0.25">
      <c r="A32" s="102" t="s">
        <v>31</v>
      </c>
      <c r="B32" s="114">
        <v>203</v>
      </c>
      <c r="C32" s="76">
        <v>199</v>
      </c>
      <c r="D32" s="121">
        <f>C32-B32</f>
        <v>-4</v>
      </c>
      <c r="E32" s="122">
        <f>D32/B32</f>
        <v>-1.9704433497536946E-2</v>
      </c>
      <c r="F32" s="32"/>
      <c r="G32" s="58" t="s">
        <v>10</v>
      </c>
      <c r="H32" s="104">
        <v>3877</v>
      </c>
      <c r="I32" s="104">
        <v>3595</v>
      </c>
      <c r="J32" s="91">
        <f>I32-H32</f>
        <v>-282</v>
      </c>
      <c r="K32" s="92">
        <f>J32/H32</f>
        <v>-7.2736652050554559E-2</v>
      </c>
      <c r="L32" s="195"/>
    </row>
    <row r="33" spans="1:12" s="3" customFormat="1" ht="16.5" customHeight="1" x14ac:dyDescent="0.25">
      <c r="A33" s="103" t="s">
        <v>6</v>
      </c>
      <c r="B33" s="114">
        <v>718</v>
      </c>
      <c r="C33" s="76">
        <v>683</v>
      </c>
      <c r="D33" s="121">
        <f t="shared" ref="D33:D35" si="8">C33-B33</f>
        <v>-35</v>
      </c>
      <c r="E33" s="122">
        <f t="shared" ref="E33:E35" si="9">D33/B33</f>
        <v>-4.8746518105849582E-2</v>
      </c>
      <c r="F33" s="32"/>
      <c r="G33" s="26" t="s">
        <v>11</v>
      </c>
      <c r="H33" s="105">
        <v>18377</v>
      </c>
      <c r="I33" s="105">
        <v>17497</v>
      </c>
      <c r="J33" s="91">
        <f>I33-H33</f>
        <v>-880</v>
      </c>
      <c r="K33" s="92">
        <f>J33/H33</f>
        <v>-4.7885944387005497E-2</v>
      </c>
      <c r="L33" s="195"/>
    </row>
    <row r="34" spans="1:12" ht="15" customHeight="1" x14ac:dyDescent="0.25">
      <c r="A34" s="103" t="s">
        <v>32</v>
      </c>
      <c r="B34" s="114">
        <v>1032</v>
      </c>
      <c r="C34" s="76">
        <v>967</v>
      </c>
      <c r="D34" s="121">
        <f t="shared" si="8"/>
        <v>-65</v>
      </c>
      <c r="E34" s="122">
        <f t="shared" si="9"/>
        <v>-6.2984496124031009E-2</v>
      </c>
      <c r="F34" s="32"/>
      <c r="G34" s="59" t="s">
        <v>13</v>
      </c>
      <c r="H34" s="106">
        <v>6655</v>
      </c>
      <c r="I34" s="106">
        <v>5878</v>
      </c>
      <c r="J34" s="123">
        <f>I34-H34</f>
        <v>-777</v>
      </c>
      <c r="K34" s="124">
        <f>J34/H34</f>
        <v>-0.11675432006010518</v>
      </c>
      <c r="L34" s="195"/>
    </row>
    <row r="35" spans="1:12" ht="15.75" customHeight="1" thickBot="1" x14ac:dyDescent="0.3">
      <c r="A35" s="103" t="s">
        <v>33</v>
      </c>
      <c r="B35" s="114">
        <v>2272</v>
      </c>
      <c r="C35" s="76">
        <v>2107</v>
      </c>
      <c r="D35" s="121">
        <f t="shared" si="8"/>
        <v>-165</v>
      </c>
      <c r="E35" s="122">
        <f t="shared" si="9"/>
        <v>-7.2623239436619719E-2</v>
      </c>
      <c r="F35" s="32"/>
      <c r="G35" s="60" t="s">
        <v>14</v>
      </c>
      <c r="H35" s="107">
        <v>34991.5</v>
      </c>
      <c r="I35" s="107">
        <v>28293.5</v>
      </c>
      <c r="J35" s="125">
        <f>I35-H35</f>
        <v>-6698</v>
      </c>
      <c r="K35" s="126">
        <f>J35/H35</f>
        <v>-0.19141791577954645</v>
      </c>
      <c r="L35" s="196"/>
    </row>
    <row r="36" spans="1:12" ht="15.75" thickBot="1" x14ac:dyDescent="0.3">
      <c r="A36" s="54" t="s">
        <v>39</v>
      </c>
      <c r="B36" s="61">
        <f>SUM(B32:B35)</f>
        <v>4225</v>
      </c>
      <c r="C36" s="61">
        <f>SUM(C32:C35)</f>
        <v>3956</v>
      </c>
      <c r="D36" s="120">
        <f t="shared" ref="D36:D40" si="10">C36-B36</f>
        <v>-269</v>
      </c>
      <c r="E36" s="117">
        <f t="shared" ref="E36:E38" si="11">D36/B36</f>
        <v>-6.3668639053254442E-2</v>
      </c>
      <c r="F36" s="32"/>
      <c r="G36" s="51"/>
      <c r="H36" s="108"/>
      <c r="I36" s="113"/>
      <c r="J36" s="47"/>
      <c r="K36" s="47"/>
      <c r="L36" s="184"/>
    </row>
    <row r="37" spans="1:12" ht="16.5" customHeight="1" thickBot="1" x14ac:dyDescent="0.3">
      <c r="A37" s="53" t="s">
        <v>35</v>
      </c>
      <c r="B37" s="62">
        <f>10+411</f>
        <v>421</v>
      </c>
      <c r="C37" s="62">
        <f>4+437</f>
        <v>441</v>
      </c>
      <c r="D37" s="150">
        <f t="shared" si="10"/>
        <v>20</v>
      </c>
      <c r="E37" s="90">
        <f t="shared" si="11"/>
        <v>4.7505938242280284E-2</v>
      </c>
      <c r="F37" s="32"/>
      <c r="G37" s="78" t="s">
        <v>9</v>
      </c>
      <c r="H37" s="19">
        <v>2017</v>
      </c>
      <c r="I37" s="19">
        <v>2018</v>
      </c>
      <c r="J37" s="79" t="s">
        <v>0</v>
      </c>
      <c r="K37" s="80" t="s">
        <v>1</v>
      </c>
      <c r="L37" s="185"/>
    </row>
    <row r="38" spans="1:12" ht="15" customHeight="1" x14ac:dyDescent="0.25">
      <c r="A38" s="54" t="s">
        <v>7</v>
      </c>
      <c r="B38" s="61">
        <v>1604</v>
      </c>
      <c r="C38" s="61">
        <v>1788</v>
      </c>
      <c r="D38" s="129">
        <f t="shared" si="10"/>
        <v>184</v>
      </c>
      <c r="E38" s="130">
        <f t="shared" si="11"/>
        <v>0.11471321695760599</v>
      </c>
      <c r="F38" s="32"/>
      <c r="G38" s="48" t="s">
        <v>10</v>
      </c>
      <c r="H38" s="109">
        <v>348</v>
      </c>
      <c r="I38" s="109">
        <v>361</v>
      </c>
      <c r="J38" s="100">
        <f>I38-H38</f>
        <v>13</v>
      </c>
      <c r="K38" s="101">
        <f>J38/H38</f>
        <v>3.7356321839080463E-2</v>
      </c>
      <c r="L38" s="185"/>
    </row>
    <row r="39" spans="1:12" ht="14.25" customHeight="1" x14ac:dyDescent="0.25">
      <c r="A39" s="54" t="s">
        <v>8</v>
      </c>
      <c r="B39" s="61">
        <v>1402</v>
      </c>
      <c r="C39" s="61">
        <v>482</v>
      </c>
      <c r="D39" s="139">
        <f t="shared" si="10"/>
        <v>-920</v>
      </c>
      <c r="E39" s="140">
        <f>D39/B39</f>
        <v>-0.65620542082738942</v>
      </c>
      <c r="F39" s="17"/>
      <c r="G39" s="18" t="s">
        <v>11</v>
      </c>
      <c r="H39" s="110">
        <v>1817</v>
      </c>
      <c r="I39" s="110">
        <v>1767</v>
      </c>
      <c r="J39" s="199">
        <f>I39-H39</f>
        <v>-50</v>
      </c>
      <c r="K39" s="156">
        <f>J39/H39</f>
        <v>-2.7517886626307098E-2</v>
      </c>
      <c r="L39" s="185"/>
    </row>
    <row r="40" spans="1:12" ht="16.5" customHeight="1" thickBot="1" x14ac:dyDescent="0.3">
      <c r="A40" s="55" t="s">
        <v>34</v>
      </c>
      <c r="B40" s="63">
        <v>45</v>
      </c>
      <c r="C40" s="63">
        <v>61</v>
      </c>
      <c r="D40" s="153">
        <f t="shared" si="10"/>
        <v>16</v>
      </c>
      <c r="E40" s="154">
        <f>D40/B40</f>
        <v>0.35555555555555557</v>
      </c>
      <c r="F40" s="17"/>
      <c r="G40" s="49" t="s">
        <v>15</v>
      </c>
      <c r="H40" s="111">
        <v>1042</v>
      </c>
      <c r="I40" s="111">
        <v>850</v>
      </c>
      <c r="J40" s="151">
        <f>I40-H40</f>
        <v>-192</v>
      </c>
      <c r="K40" s="152">
        <f>J40/H40</f>
        <v>-0.18426103646833014</v>
      </c>
      <c r="L40" s="185"/>
    </row>
    <row r="41" spans="1:12" ht="15.75" customHeight="1" thickBot="1" x14ac:dyDescent="0.3">
      <c r="A41" s="157" t="s">
        <v>55</v>
      </c>
      <c r="B41" s="158"/>
      <c r="C41" s="158"/>
      <c r="D41" s="158"/>
      <c r="E41" s="158"/>
      <c r="F41" s="17"/>
      <c r="G41" s="50" t="s">
        <v>16</v>
      </c>
      <c r="H41" s="112">
        <v>6062.5</v>
      </c>
      <c r="I41" s="112">
        <v>4140</v>
      </c>
      <c r="J41" s="197">
        <f>I41-H41</f>
        <v>-1922.5</v>
      </c>
      <c r="K41" s="198">
        <f>J41/H41</f>
        <v>-0.31711340206185568</v>
      </c>
      <c r="L41" s="186"/>
    </row>
    <row r="42" spans="1:12" ht="12" customHeight="1" thickBot="1" x14ac:dyDescent="0.25">
      <c r="A42" s="158"/>
      <c r="B42" s="158"/>
      <c r="C42" s="158"/>
      <c r="D42" s="158"/>
      <c r="E42" s="158"/>
      <c r="F42" s="17"/>
      <c r="G42" s="5"/>
      <c r="H42" s="9"/>
      <c r="I42" s="9"/>
    </row>
    <row r="43" spans="1:12" ht="13.5" customHeight="1" thickBot="1" x14ac:dyDescent="0.25">
      <c r="A43" s="158"/>
      <c r="B43" s="158"/>
      <c r="C43" s="158"/>
      <c r="D43" s="158"/>
      <c r="E43" s="158"/>
      <c r="F43" s="17"/>
      <c r="G43" s="177" t="s">
        <v>30</v>
      </c>
      <c r="H43" s="178"/>
      <c r="I43" s="178"/>
      <c r="J43" s="19">
        <v>2016</v>
      </c>
      <c r="K43" s="19">
        <v>2017</v>
      </c>
      <c r="L43" s="187"/>
    </row>
    <row r="44" spans="1:12" ht="12.75" customHeight="1" x14ac:dyDescent="0.25">
      <c r="A44" s="158"/>
      <c r="B44" s="158"/>
      <c r="C44" s="158"/>
      <c r="D44" s="158"/>
      <c r="E44" s="158"/>
      <c r="F44" s="33"/>
      <c r="G44" s="161" t="s">
        <v>21</v>
      </c>
      <c r="H44" s="162"/>
      <c r="I44" s="162"/>
      <c r="J44" s="36">
        <f>H38/H25</f>
        <v>4.5212420423541642E-2</v>
      </c>
      <c r="K44" s="37">
        <f>I38/I25</f>
        <v>5.3656361474435199E-2</v>
      </c>
      <c r="L44" s="188"/>
    </row>
    <row r="45" spans="1:12" ht="12.75" customHeight="1" x14ac:dyDescent="0.25">
      <c r="A45" s="158"/>
      <c r="B45" s="158"/>
      <c r="C45" s="158"/>
      <c r="D45" s="158"/>
      <c r="E45" s="158"/>
      <c r="F45" s="33"/>
      <c r="G45" s="159" t="s">
        <v>18</v>
      </c>
      <c r="H45" s="160"/>
      <c r="I45" s="160"/>
      <c r="J45" s="23">
        <f>H39/B25</f>
        <v>4.4258781117552493E-2</v>
      </c>
      <c r="K45" s="11">
        <f>I39/C25</f>
        <v>5.4480706676738558E-2</v>
      </c>
      <c r="L45" s="189"/>
    </row>
    <row r="46" spans="1:12" ht="12" customHeight="1" x14ac:dyDescent="0.25">
      <c r="A46" s="158"/>
      <c r="B46" s="158"/>
      <c r="C46" s="158"/>
      <c r="D46" s="158"/>
      <c r="E46" s="158"/>
      <c r="F46" s="34"/>
      <c r="G46" s="165" t="s">
        <v>19</v>
      </c>
      <c r="H46" s="166"/>
      <c r="I46" s="166"/>
      <c r="J46" s="23">
        <f>H40/H25</f>
        <v>0.13537741977393788</v>
      </c>
      <c r="K46" s="11">
        <f>I40/I25</f>
        <v>0.12633769322235433</v>
      </c>
      <c r="L46" s="190" t="s">
        <v>50</v>
      </c>
    </row>
    <row r="47" spans="1:12" ht="3.75" hidden="1" customHeight="1" x14ac:dyDescent="0.25">
      <c r="A47" s="158"/>
      <c r="B47" s="158"/>
      <c r="C47" s="158"/>
      <c r="D47" s="158"/>
      <c r="E47" s="158"/>
      <c r="F47" s="34"/>
      <c r="G47" s="165" t="s">
        <v>20</v>
      </c>
      <c r="H47" s="166"/>
      <c r="I47" s="166"/>
      <c r="J47" s="23">
        <f>H41/B25</f>
        <v>0.14767135967262629</v>
      </c>
      <c r="K47" s="11">
        <f>I41/C25</f>
        <v>0.12764579832580511</v>
      </c>
      <c r="L47" s="191"/>
    </row>
    <row r="48" spans="1:12" ht="15" customHeight="1" thickBot="1" x14ac:dyDescent="0.3">
      <c r="A48" s="35" t="s">
        <v>45</v>
      </c>
      <c r="F48" s="17"/>
      <c r="G48" s="192" t="s">
        <v>20</v>
      </c>
      <c r="H48" s="193"/>
      <c r="I48" s="193"/>
      <c r="J48" s="24">
        <f>H41/B25</f>
        <v>0.14767135967262629</v>
      </c>
      <c r="K48" s="12">
        <f>I41/C25</f>
        <v>0.12764579832580511</v>
      </c>
      <c r="L48" s="191"/>
    </row>
    <row r="49" spans="12:12" x14ac:dyDescent="0.2">
      <c r="L49" s="52" t="s">
        <v>71</v>
      </c>
    </row>
  </sheetData>
  <mergeCells count="20">
    <mergeCell ref="L27:L30"/>
    <mergeCell ref="G43:I43"/>
    <mergeCell ref="G1:L1"/>
    <mergeCell ref="G46:I46"/>
    <mergeCell ref="G28:K30"/>
    <mergeCell ref="L36:L41"/>
    <mergeCell ref="L43:L45"/>
    <mergeCell ref="L46:L48"/>
    <mergeCell ref="G48:I48"/>
    <mergeCell ref="L31:L35"/>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s>
  <sheetData>
    <row r="2" spans="1:6" x14ac:dyDescent="0.2">
      <c r="B2" t="s">
        <v>60</v>
      </c>
      <c r="C2" t="s">
        <v>61</v>
      </c>
      <c r="E2" t="s">
        <v>62</v>
      </c>
      <c r="F2" t="s">
        <v>63</v>
      </c>
    </row>
    <row r="3" spans="1:6" x14ac:dyDescent="0.2">
      <c r="A3" t="s">
        <v>64</v>
      </c>
      <c r="B3">
        <f>IF((SUM('Sheet 1'!B4:B23))=('Sheet 1'!B25),0,1)</f>
        <v>0</v>
      </c>
      <c r="C3">
        <f>IF(SUM('Sheet 1'!C4:C24)='Sheet 1'!C25,0,1)</f>
        <v>0</v>
      </c>
      <c r="E3">
        <f>IF(SUM('Sheet 1'!H4:H24)='Sheet 1'!H25,0,1)</f>
        <v>0</v>
      </c>
      <c r="F3">
        <f>IF(SUM('Sheet 1'!I4:I24)='Sheet 1'!I25,0,1)</f>
        <v>0</v>
      </c>
    </row>
    <row r="4" spans="1:6" x14ac:dyDescent="0.2">
      <c r="A4" t="s">
        <v>65</v>
      </c>
      <c r="B4">
        <f>IF(SUM('Sheet 1'!B25:B26)='Sheet 1'!B27,0,1)</f>
        <v>0</v>
      </c>
      <c r="C4">
        <f>IF(SUM('Sheet 1'!C25:C26)='Sheet 1'!C27,0,1)</f>
        <v>0</v>
      </c>
      <c r="E4">
        <f>IF(SUM('Sheet 1'!H25:H26)='Sheet 1'!H27,0,1)</f>
        <v>0</v>
      </c>
      <c r="F4">
        <f>IF(SUM('Sheet 1'!I25:I26)='Sheet 1'!I27,0,1)</f>
        <v>0</v>
      </c>
    </row>
    <row r="6" spans="1:6" x14ac:dyDescent="0.2">
      <c r="A6" t="s">
        <v>66</v>
      </c>
      <c r="E6">
        <f>IF(SUM('Sheet 1'!B36:B40)='Sheet 1'!H25,0,1)</f>
        <v>0</v>
      </c>
      <c r="F6">
        <f>IF(SUM('Sheet 1'!C36:C40)='Sheet 1'!I25,0,1)</f>
        <v>0</v>
      </c>
    </row>
    <row r="8" spans="1:6" x14ac:dyDescent="0.2">
      <c r="A8" t="s">
        <v>67</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2018-04-17T14:37:47Z</dcterms:modified>
</cp:coreProperties>
</file>